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odriguez\Documents\ARCHIVOS DEL BENJAS\PROGRAMAS Y FONDOS\RAMO 33 FISM\FISM-DF 2016\definitiva\"/>
    </mc:Choice>
  </mc:AlternateContent>
  <bookViews>
    <workbookView xWindow="0" yWindow="0" windowWidth="28800" windowHeight="12435"/>
  </bookViews>
  <sheets>
    <sheet name="difusion de obras" sheetId="5" r:id="rId1"/>
    <sheet name="Hoja1" sheetId="4" r:id="rId2"/>
  </sheets>
  <definedNames>
    <definedName name="_xlnm.Print_Titles" localSheetId="0">'difusion de obras'!$1:$9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5" l="1"/>
  <c r="B53" i="5"/>
  <c r="B43" i="5"/>
  <c r="B42" i="5"/>
  <c r="B41" i="5"/>
  <c r="B40" i="5"/>
  <c r="B39" i="5"/>
  <c r="B38" i="5"/>
  <c r="B37" i="5"/>
  <c r="B36" i="5"/>
  <c r="B35" i="5"/>
  <c r="B34" i="5"/>
  <c r="B33" i="5"/>
  <c r="B32" i="5"/>
  <c r="H20" i="5"/>
  <c r="B20" i="5"/>
  <c r="H19" i="5"/>
  <c r="B19" i="5"/>
  <c r="H18" i="5"/>
  <c r="B18" i="5"/>
  <c r="H17" i="5"/>
  <c r="B17" i="5"/>
  <c r="H16" i="5"/>
  <c r="B16" i="5"/>
  <c r="H15" i="5"/>
  <c r="B15" i="5"/>
  <c r="H14" i="5"/>
  <c r="B14" i="5"/>
  <c r="H13" i="5"/>
  <c r="H12" i="5" l="1"/>
  <c r="B12" i="5"/>
  <c r="H11" i="5"/>
  <c r="B11" i="5"/>
  <c r="H10" i="5"/>
  <c r="B10" i="5"/>
  <c r="H60" i="5" l="1"/>
  <c r="B60" i="5"/>
  <c r="H6" i="5" s="1"/>
</calcChain>
</file>

<file path=xl/sharedStrings.xml><?xml version="1.0" encoding="utf-8"?>
<sst xmlns="http://schemas.openxmlformats.org/spreadsheetml/2006/main" count="264" uniqueCount="74">
  <si>
    <t>-</t>
  </si>
  <si>
    <t>Municipio de la Ciudad de Monterrey, Nuevo León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</si>
  <si>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</si>
  <si>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</si>
  <si>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</si>
  <si>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</si>
  <si>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</si>
  <si>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</si>
  <si>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</si>
  <si>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</si>
  <si>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NUEVO LEON</t>
  </si>
  <si>
    <t>MONTERREY</t>
  </si>
  <si>
    <t>IMPORTE DESTINADO PARA DESARROLLO INSTITUCIONAL:</t>
  </si>
  <si>
    <t>Monto Total:</t>
  </si>
  <si>
    <t xml:space="preserve">IMPORTE DESTINADO PARA GASTOS INDIRECTOS: </t>
  </si>
  <si>
    <t>ML</t>
  </si>
  <si>
    <t>M2</t>
  </si>
  <si>
    <t>Construccion de drenaje pluvial en: Av. Los Angeles y Av. Antonio I. Villarreal, fraccionamiento Coyoacan</t>
  </si>
  <si>
    <t>Construccion de Andadores (escalinatas) en la Colonia Cerro de la Campana corredor Mina</t>
  </si>
  <si>
    <t>Construccion de Andadores (escalinatas) en la Colonia Cerro de la Campana corredor Zacatecas</t>
  </si>
  <si>
    <t>Construccion de Andadores (escalinatas) en la Colonia Cerro de la Campana corredor Tortilleria Paty</t>
  </si>
  <si>
    <t>Construccion de Andadores (escalinatas) en la Colonia Cerro de la Campana corredor R. Guzman</t>
  </si>
  <si>
    <t xml:space="preserve"> Instalación de techos fijos Etapa 1, en Zonas de atención prioritaria del Municipio de Monterrey . En las ZAP: 2519, 3894, 3930, 3998, 4002, 4055, 4197, 4638, 4943, 4958, 4962, 4981, 5015</t>
  </si>
  <si>
    <t xml:space="preserve"> Instalación de techos fijos Etapa 2, en Zonas de atención prioritaria del Municipio de Monterrey. En las ZAP: 2519, 3894, 3930, 3998, 4002, 4055, 4197, 4638, 4943, 4958, 4962, 4981, 5015</t>
  </si>
  <si>
    <t xml:space="preserve"> Instalación de techos fijos Etapa 3, en Zonas de atención prioritaria del Municipio de Monterrey. En las ZAP: 2519, 3894, 3930, 3998, 4002, 4055, 4197, 4638, 4943, 4958, 4962, 4981, 5015</t>
  </si>
  <si>
    <t>Mejoramiento de vivienda, Construccion de cuarto dormitorio (Etapa 1), en Zonas de atención prioritaria del Municipio de Monterrey. En las ZAP: 2519, 3894, 3930, 3998, 4002, 4055, 4197, 4638, 4943, 4958, 4962, 4981, 5015</t>
  </si>
  <si>
    <t>Mejoramiento de vivienda, Construccion de cuarto dormitorio (Etapa 2), en Zonas de atención prioritaria del Municipio de Monterrey. En las ZAP: 2519, 3894, 3930, 3998, 4002, 4055, 4197, 4638, 4943, 4958, 4962, 4981, 5015</t>
  </si>
  <si>
    <t>Mejoramiento de vivienda, Construccion de cuarto dormitorio (Etapa 3), en Zonas de atención prioritaria del Municipio de Monterrey. En las ZAP: 2519, 3894, 3930, 3998, 4002, 4055, 4197, 4638, 4958, 4962, 4981, 5015</t>
  </si>
  <si>
    <t>Unidad de medida</t>
  </si>
  <si>
    <t>techo</t>
  </si>
  <si>
    <t>cuarto</t>
  </si>
  <si>
    <t>Monto recibido del FAIS 2016:</t>
  </si>
  <si>
    <t>Mejoramiento de vivienda, Construccion de cuarto para baño (Etapa 1), en Zonas de atención prioritaria del Municipio de Monterrey. En las ZAP: 2519, 3894, 3930, 3998, 4002, 4055, 4197, 4638, 4943, 4958, 4962, 4981, 5015</t>
  </si>
  <si>
    <t>Mejoramiento de vivienda, Construccion de cuarto para baño (Etapa 2), en Zonas de atención prioritaria del Municipio de Monterrey. En las ZAP: 2519, 3894, 3930, 3998, 4002, 4055, 4197, 4638, 4943, 4958, 4962, 4981, 5015</t>
  </si>
  <si>
    <t>Mejoramiento de vivienda, Construccion de cuarto para baño (Etapa 3), en Zonas de atención prioritaria del Municipio de Monterrey. En las ZAP: 2519, 3894, 3930, 4002, 4055, 4197, 4638, 4958, 4962, 4981, 5015</t>
  </si>
  <si>
    <t>Mejoramiento de vivienda, Construccion de piso firme (Etapa 1), en Zonas de atención prioritaria del Municipio de Monterrey. En las ZAP: 2519, 3894, 3930, 4002, 4055, 4197, 4638, 4943, 4958, 4962, 4981, 5015</t>
  </si>
  <si>
    <t>Mejoramiento de vivienda, Construccion de piso firme (Etapa 2), en Zonas de atención prioritaria del Municipio de Monterrey. En las ZAP: 2519,3930, 4002, 4055, 4197, 4638, 4958, 4962, 4981</t>
  </si>
  <si>
    <t>Huertos Urbanos, En la zona de atención prioritaria 2519 del Municipio de Monterrey, Col. Gloria Mendiola</t>
  </si>
  <si>
    <t>Huertos Urbanos, En la zona de atención prioritaria 3907 del Municipio de Monterrey, Cols. CROC, Lomas del Topo Chico</t>
  </si>
  <si>
    <t>Huertos Urbanos, En la zona de atención prioritaria 4958 del Municipio de Monterrey, Cols. Valle de San Bernabe I y III</t>
  </si>
  <si>
    <t>Huertos Urbanos, En la zona de atención prioritaria 4341 del Municipio de Monterrey, Col. Tiro al Blanco</t>
  </si>
  <si>
    <t>Huertos Urbanos, En la zona de atención prioritaria 4638 del Municipio de Monterrey, Col. Independencia</t>
  </si>
  <si>
    <t>Huertos Urbanos, En la zona de atención prioritaria 1205 del Municipio de Monterrey, Col. Centro</t>
  </si>
  <si>
    <t xml:space="preserve"> Comedores comunitarios (Zona 1), en Col. CROC. Calle Santos Palomo</t>
  </si>
  <si>
    <t xml:space="preserve"> Comedores comunitarios (Zona 1), en Col. SIERRA VENTANA. Calle Servicios Públicos</t>
  </si>
  <si>
    <t xml:space="preserve"> Comedores comunitarios (Zona 1), en Col. ALTAMIRA-LA CAMPANA. Calle San Marcos</t>
  </si>
  <si>
    <t>Construcción de Centro de Salud Sede de Médico de Barrio, en Colonia CROC, calle Alfonso Santos Palomo esquina con Camino Real</t>
  </si>
  <si>
    <t>Equipamiento de Centro de Salud Sede de Médico de Barrio, en Colonia CROC, calle Alfonso Santos Palomo esquina con Camino Real</t>
  </si>
  <si>
    <t>Rehabilitar centros de salud, en Col. Tierra y Libertad En la calle Almazan Cruz con San Martin</t>
  </si>
  <si>
    <t>Rehabilitar centros de salud, en Col. Infonavit Valle Verde, calle Comision Tripartita y dia del Trabajo</t>
  </si>
  <si>
    <t>Rehabilitar centros de salud, en Col. Valle Verde 2° Sec., Av. Ruiz Cortines y Tortola (C.A.M.V.I.O.)</t>
  </si>
  <si>
    <t>Rehabilitar centros de salud, en Col. Antonio I. Villarreal, calle Veteranos de la Revolucion y Plan de Guadalupe</t>
  </si>
  <si>
    <t>Rehabilitar centros de salud, en Col. Nueva Madero, calle Heliodoro Perez y 21 de Marzo</t>
  </si>
  <si>
    <t>Rehabilitar centros de salud, en Col. Ampliacion Fco. I. Madero, calle Lucio Blanco y Rafael Najera</t>
  </si>
  <si>
    <t>Rehabilitar centros de salud, en Col. Unidad Pedreras del Topo Chico, calle Alquitran y Mineria</t>
  </si>
  <si>
    <t>Rehabilitar centros de salud, en Col. Provileon San Bernabe, calle Nezahualpilli e Ixtlixochitl (C.E.D.E.C.O.  8)</t>
  </si>
  <si>
    <t>Rehabilitar centros de salud, en Col. Sierra Ventana, calle Sierra de Lampazos y Sierra de Taray (Gim. Filiberto Sagrero)</t>
  </si>
  <si>
    <t>Rehabilitar centros de salud, en Col. Hogares Ferrocarrileros, calle 1  y  Rubibardos</t>
  </si>
  <si>
    <t>Rehabilitar centros de salud, en Col. Fomerrey 124, calle Apio y Platanos</t>
  </si>
  <si>
    <t>Rehabilitar centros de salud, en Col. Fomerrey 105, calle Saeta y Triangulo</t>
  </si>
  <si>
    <t>piso</t>
  </si>
  <si>
    <t>huerto</t>
  </si>
  <si>
    <t>comedor</t>
  </si>
  <si>
    <t>centro</t>
  </si>
  <si>
    <t>Rehabilitación de bibliotecas, en Camino Real y Rublo  s/n Col. Fomerrey  23</t>
  </si>
  <si>
    <t xml:space="preserve">Rehabilitación de bibliotecas, en Av. Hacienda no.6211 Cruz  con Acueducto Col. Fomerrey 45 La  Estanzuela </t>
  </si>
  <si>
    <t>Rehabilitación de bibliotecas, en Río San Juan y Santa María de la Paz  Col.  Fomerrey  10</t>
  </si>
  <si>
    <t xml:space="preserve">Rehabilitación de bibliotecas, en Francisco Javier Echeverría No. 1837 cruz con Xicoténcatl Col. 10 de Marzo  </t>
  </si>
  <si>
    <t>Rehabilitación de bibliotecas, en Miguel Nieto no.1700 entre Calzada Victoria y Miguel Barragán Col. Industrial</t>
  </si>
  <si>
    <t>biblioteca</t>
  </si>
  <si>
    <t xml:space="preserve">Construccion de drenaje pluvial en: 4a.vidriera-J.G.Leal-Conchello y Luis G. Urbina , Col. Garza Cantu (Centrika) </t>
  </si>
  <si>
    <t>Construccion de drenaje pluvial en: Calle Senda del Acahual en su seccion de calle Senda de la Bondad y Senda de la Tranquilidad, Col. Villas las fuentes</t>
  </si>
  <si>
    <t>Construccion de drenaje pluvial en: Col. Hacienda Madero 2da etapa</t>
  </si>
  <si>
    <t>Desasolve y construccion de pluvial en avenida Aaron Saenz y Diaz Ordaz, Col. Santa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</si>
</sst>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</cellStyleXfs>
  <cellXfs count="19">
    <xf numFmtId="0" fontId="0" fillId="0" borderId="0" xfId="0"/>
    <xf numFmtId="44" fontId="6" fillId="0" borderId="0" xfId="0" applyNumberFormat="1" applyFont="1"/>
    <xf numFmtId="0" fontId="6" fillId="2" borderId="1" xfId="0" applyFont="1" applyFill="1" applyBorder="1"/>
    <xf numFmtId="0" fontId="7" fillId="0" borderId="1" xfId="0" applyFont="1" applyBorder="1" applyAlignment="1">
      <alignment wrapText="1"/>
    </xf>
    <xf numFmtId="44" fontId="9" fillId="0" borderId="1" xfId="2" applyFont="1" applyFill="1" applyBorder="1" applyAlignment="1">
      <alignment horizontal="center"/>
    </xf>
    <xf numFmtId="0" fontId="3" fillId="0" borderId="1" xfId="0" applyFont="1" applyBorder="1"/>
    <xf numFmtId="3" fontId="9" fillId="0" borderId="1" xfId="3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3" fontId="6" fillId="0" borderId="0" xfId="1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3" fontId="0" fillId="0" borderId="0" xfId="1" applyFont="1"/>
    <xf numFmtId="43" fontId="4" fillId="0" borderId="0" xfId="1" applyFont="1" applyAlignment="1">
      <alignment horizontal="right"/>
    </xf>
    <xf numFmtId="43" fontId="9" fillId="0" borderId="1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 wrapText="1"/>
    </xf>
    <xf numFmtId="43" fontId="11" fillId="2" borderId="3" xfId="1" applyFont="1" applyFill="1" applyBorder="1" applyAlignment="1">
      <alignment horizontal="center" vertical="center" wrapText="1"/>
    </xf>
  </cellXfs>
  <cellStyles count="4">
    <cellStyle name="Millares" xfId="1" builtinId="3"/>
    <cellStyle name="Moneda 2" xfId="2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1275405</xdr:colOff>
      <xdr:row>4</xdr:row>
      <xdr:rowOff>25782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275405" cy="67521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799268</xdr:colOff>
      <xdr:row>3</xdr:row>
      <xdr:rowOff>267681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4659" y="190500"/>
          <a:ext cx="799268" cy="648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60"/>
  <sheetViews>
    <sheetView tabSelected="1" zoomScale="110" zoomScaleNormal="110" workbookViewId="0">
      <selection activeCell="H10" sqref="H10"/>
    </sheetView>
  </sheetViews>
  <sheetFormatPr baseColWidth="10" defaultRowHeight="15" x14ac:dyDescent="0.25"/>
  <cols>
    <col min="1" max="1" width="25.42578125" customWidth="1"/>
    <col min="2" max="2" width="18.7109375" customWidth="1"/>
    <col min="3" max="3" width="11.42578125" bestFit="1" customWidth="1"/>
    <col min="4" max="4" width="11" bestFit="1" customWidth="1"/>
    <col min="5" max="5" width="10.5703125" customWidth="1"/>
    <col min="6" max="6" width="8.42578125" style="10" customWidth="1"/>
    <col min="7" max="7" width="10.140625" style="10" customWidth="1"/>
    <col min="8" max="8" width="20.42578125" customWidth="1"/>
    <col min="10" max="10" width="29" customWidth="1"/>
    <col min="11" max="11" width="31.140625" customWidth="1"/>
    <col min="12" max="12" width="37.5703125" customWidth="1"/>
  </cols>
  <sheetData>
    <row r="4" spans="1:10" ht="21" x14ac:dyDescent="0.35">
      <c r="A4" s="13" t="s">
        <v>1</v>
      </c>
      <c r="B4" s="13"/>
      <c r="C4" s="13"/>
      <c r="D4" s="13"/>
      <c r="E4" s="13"/>
      <c r="F4" s="13"/>
      <c r="G4" s="13"/>
      <c r="H4" s="13"/>
    </row>
    <row r="6" spans="1:10" ht="18.75" x14ac:dyDescent="0.3">
      <c r="F6" s="11" t="s">
        <v>31</v>
      </c>
      <c r="G6" s="11"/>
      <c r="H6" s="1">
        <f>B60</f>
        <v>107815811.00039998</v>
      </c>
    </row>
    <row r="8" spans="1:10" ht="15.75" x14ac:dyDescent="0.25">
      <c r="A8" s="14" t="s">
        <v>2</v>
      </c>
      <c r="B8" s="14" t="s">
        <v>3</v>
      </c>
      <c r="C8" s="15" t="s">
        <v>4</v>
      </c>
      <c r="D8" s="15"/>
      <c r="E8" s="15"/>
      <c r="F8" s="16" t="s">
        <v>5</v>
      </c>
      <c r="G8" s="17" t="s">
        <v>28</v>
      </c>
      <c r="H8" s="14" t="s">
        <v>6</v>
      </c>
    </row>
    <row r="9" spans="1:10" ht="15.75" x14ac:dyDescent="0.25">
      <c r="A9" s="14"/>
      <c r="B9" s="14"/>
      <c r="C9" s="2" t="s">
        <v>7</v>
      </c>
      <c r="D9" s="2" t="s">
        <v>8</v>
      </c>
      <c r="E9" s="2" t="s">
        <v>9</v>
      </c>
      <c r="F9" s="16"/>
      <c r="G9" s="18"/>
      <c r="H9" s="14"/>
    </row>
    <row r="10" spans="1:10" ht="68.25" x14ac:dyDescent="0.25">
      <c r="A10" s="3" t="s">
        <v>22</v>
      </c>
      <c r="B10" s="4">
        <f>208*12418.3</f>
        <v>2583006.4</v>
      </c>
      <c r="C10" s="5" t="s">
        <v>10</v>
      </c>
      <c r="D10" s="5" t="s">
        <v>11</v>
      </c>
      <c r="E10" s="5" t="s">
        <v>11</v>
      </c>
      <c r="F10" s="12">
        <v>208</v>
      </c>
      <c r="G10" s="12" t="s">
        <v>29</v>
      </c>
      <c r="H10" s="6">
        <f>F10*4</f>
        <v>832</v>
      </c>
      <c r="J10" s="9"/>
    </row>
    <row r="11" spans="1:10" ht="68.25" x14ac:dyDescent="0.25">
      <c r="A11" s="3" t="s">
        <v>23</v>
      </c>
      <c r="B11" s="4">
        <f>204*12418.3</f>
        <v>2533333.1999999997</v>
      </c>
      <c r="C11" s="5" t="s">
        <v>10</v>
      </c>
      <c r="D11" s="5" t="s">
        <v>11</v>
      </c>
      <c r="E11" s="5" t="s">
        <v>11</v>
      </c>
      <c r="F11" s="12">
        <v>204</v>
      </c>
      <c r="G11" s="12" t="s">
        <v>29</v>
      </c>
      <c r="H11" s="6">
        <f>F11*4</f>
        <v>816</v>
      </c>
      <c r="J11" s="9"/>
    </row>
    <row r="12" spans="1:10" ht="68.25" x14ac:dyDescent="0.25">
      <c r="A12" s="3" t="s">
        <v>24</v>
      </c>
      <c r="B12" s="4">
        <f>200*12418.3</f>
        <v>2483660</v>
      </c>
      <c r="C12" s="5" t="s">
        <v>10</v>
      </c>
      <c r="D12" s="5" t="s">
        <v>11</v>
      </c>
      <c r="E12" s="5" t="s">
        <v>11</v>
      </c>
      <c r="F12" s="12">
        <v>200</v>
      </c>
      <c r="G12" s="12" t="s">
        <v>29</v>
      </c>
      <c r="H12" s="6">
        <f>F12*4</f>
        <v>800</v>
      </c>
      <c r="J12" s="9"/>
    </row>
    <row r="13" spans="1:10" ht="68.25" x14ac:dyDescent="0.25">
      <c r="A13" s="3" t="s">
        <v>25</v>
      </c>
      <c r="B13" s="4">
        <v>6825000</v>
      </c>
      <c r="C13" s="5" t="s">
        <v>10</v>
      </c>
      <c r="D13" s="5" t="s">
        <v>11</v>
      </c>
      <c r="E13" s="5" t="s">
        <v>11</v>
      </c>
      <c r="F13" s="12">
        <v>91</v>
      </c>
      <c r="G13" s="12" t="s">
        <v>30</v>
      </c>
      <c r="H13" s="6">
        <f>F13*4</f>
        <v>364</v>
      </c>
      <c r="J13" s="9"/>
    </row>
    <row r="14" spans="1:10" ht="68.25" x14ac:dyDescent="0.25">
      <c r="A14" s="3" t="s">
        <v>26</v>
      </c>
      <c r="B14" s="4">
        <f>75000*89</f>
        <v>6675000</v>
      </c>
      <c r="C14" s="5" t="s">
        <v>10</v>
      </c>
      <c r="D14" s="5" t="s">
        <v>11</v>
      </c>
      <c r="E14" s="5" t="s">
        <v>11</v>
      </c>
      <c r="F14" s="12">
        <v>89</v>
      </c>
      <c r="G14" s="12" t="s">
        <v>30</v>
      </c>
      <c r="H14" s="6">
        <f>F14*4</f>
        <v>356</v>
      </c>
      <c r="J14" s="9"/>
    </row>
    <row r="15" spans="1:10" ht="68.25" x14ac:dyDescent="0.25">
      <c r="A15" s="3" t="s">
        <v>27</v>
      </c>
      <c r="B15" s="4">
        <f>75000*85</f>
        <v>6375000</v>
      </c>
      <c r="C15" s="5" t="s">
        <v>10</v>
      </c>
      <c r="D15" s="5" t="s">
        <v>11</v>
      </c>
      <c r="E15" s="5" t="s">
        <v>11</v>
      </c>
      <c r="F15" s="12">
        <v>85</v>
      </c>
      <c r="G15" s="12" t="s">
        <v>30</v>
      </c>
      <c r="H15" s="6">
        <f>F15*4</f>
        <v>340</v>
      </c>
      <c r="J15" s="9"/>
    </row>
    <row r="16" spans="1:10" ht="68.25" x14ac:dyDescent="0.25">
      <c r="A16" s="3" t="s">
        <v>32</v>
      </c>
      <c r="B16" s="4">
        <f>55000*37</f>
        <v>2035000</v>
      </c>
      <c r="C16" s="5" t="s">
        <v>10</v>
      </c>
      <c r="D16" s="5" t="s">
        <v>11</v>
      </c>
      <c r="E16" s="5" t="s">
        <v>11</v>
      </c>
      <c r="F16" s="12">
        <v>37</v>
      </c>
      <c r="G16" s="12" t="s">
        <v>30</v>
      </c>
      <c r="H16" s="6">
        <f t="shared" ref="H16:H18" si="0">F16*4</f>
        <v>148</v>
      </c>
      <c r="J16" s="9"/>
    </row>
    <row r="17" spans="1:10" ht="68.25" x14ac:dyDescent="0.25">
      <c r="A17" s="3" t="s">
        <v>33</v>
      </c>
      <c r="B17" s="4">
        <f>55000*33</f>
        <v>1815000</v>
      </c>
      <c r="C17" s="5" t="s">
        <v>10</v>
      </c>
      <c r="D17" s="5" t="s">
        <v>11</v>
      </c>
      <c r="E17" s="5" t="s">
        <v>11</v>
      </c>
      <c r="F17" s="12">
        <v>33</v>
      </c>
      <c r="G17" s="12" t="s">
        <v>30</v>
      </c>
      <c r="H17" s="6">
        <f t="shared" si="0"/>
        <v>132</v>
      </c>
      <c r="J17" s="9"/>
    </row>
    <row r="18" spans="1:10" ht="68.25" x14ac:dyDescent="0.25">
      <c r="A18" s="3" t="s">
        <v>34</v>
      </c>
      <c r="B18" s="4">
        <f>55000*28</f>
        <v>1540000</v>
      </c>
      <c r="C18" s="5" t="s">
        <v>10</v>
      </c>
      <c r="D18" s="5" t="s">
        <v>11</v>
      </c>
      <c r="E18" s="5" t="s">
        <v>11</v>
      </c>
      <c r="F18" s="12">
        <v>28</v>
      </c>
      <c r="G18" s="12" t="s">
        <v>30</v>
      </c>
      <c r="H18" s="6">
        <f t="shared" si="0"/>
        <v>112</v>
      </c>
      <c r="J18" s="9"/>
    </row>
    <row r="19" spans="1:10" ht="68.25" x14ac:dyDescent="0.25">
      <c r="A19" s="3" t="s">
        <v>35</v>
      </c>
      <c r="B19" s="4">
        <f>14324.33*15</f>
        <v>214864.95</v>
      </c>
      <c r="C19" s="5" t="s">
        <v>10</v>
      </c>
      <c r="D19" s="5" t="s">
        <v>11</v>
      </c>
      <c r="E19" s="5" t="s">
        <v>11</v>
      </c>
      <c r="F19" s="12">
        <v>15</v>
      </c>
      <c r="G19" s="12" t="s">
        <v>60</v>
      </c>
      <c r="H19" s="6">
        <f t="shared" ref="H19:H20" si="1">F19*4</f>
        <v>60</v>
      </c>
      <c r="J19" s="9"/>
    </row>
    <row r="20" spans="1:10" ht="68.25" x14ac:dyDescent="0.25">
      <c r="A20" s="3" t="s">
        <v>36</v>
      </c>
      <c r="B20" s="4">
        <f>14324.33*8</f>
        <v>114594.64</v>
      </c>
      <c r="C20" s="5" t="s">
        <v>10</v>
      </c>
      <c r="D20" s="5" t="s">
        <v>11</v>
      </c>
      <c r="E20" s="5" t="s">
        <v>11</v>
      </c>
      <c r="F20" s="12">
        <v>8</v>
      </c>
      <c r="G20" s="12" t="s">
        <v>60</v>
      </c>
      <c r="H20" s="6">
        <f t="shared" si="1"/>
        <v>32</v>
      </c>
      <c r="J20" s="9"/>
    </row>
    <row r="21" spans="1:10" ht="45.75" x14ac:dyDescent="0.25">
      <c r="A21" s="3" t="s">
        <v>38</v>
      </c>
      <c r="B21" s="4">
        <v>1360552.8</v>
      </c>
      <c r="C21" s="5" t="s">
        <v>10</v>
      </c>
      <c r="D21" s="5" t="s">
        <v>11</v>
      </c>
      <c r="E21" s="5" t="s">
        <v>11</v>
      </c>
      <c r="F21" s="12">
        <v>60</v>
      </c>
      <c r="G21" s="12" t="s">
        <v>61</v>
      </c>
      <c r="H21" s="6">
        <v>240</v>
      </c>
      <c r="J21" s="9"/>
    </row>
    <row r="22" spans="1:10" ht="45.75" x14ac:dyDescent="0.25">
      <c r="A22" s="3" t="s">
        <v>37</v>
      </c>
      <c r="B22" s="4">
        <v>680276.4</v>
      </c>
      <c r="C22" s="5" t="s">
        <v>10</v>
      </c>
      <c r="D22" s="5" t="s">
        <v>11</v>
      </c>
      <c r="E22" s="5" t="s">
        <v>11</v>
      </c>
      <c r="F22" s="12">
        <v>30</v>
      </c>
      <c r="G22" s="12" t="s">
        <v>61</v>
      </c>
      <c r="H22" s="6">
        <v>120</v>
      </c>
      <c r="J22" s="9"/>
    </row>
    <row r="23" spans="1:10" ht="45.75" x14ac:dyDescent="0.25">
      <c r="A23" s="3" t="s">
        <v>39</v>
      </c>
      <c r="B23" s="4">
        <v>680276.4</v>
      </c>
      <c r="C23" s="5" t="s">
        <v>10</v>
      </c>
      <c r="D23" s="5" t="s">
        <v>11</v>
      </c>
      <c r="E23" s="5" t="s">
        <v>11</v>
      </c>
      <c r="F23" s="12">
        <v>30</v>
      </c>
      <c r="G23" s="12" t="s">
        <v>61</v>
      </c>
      <c r="H23" s="6">
        <v>120</v>
      </c>
      <c r="J23" s="9"/>
    </row>
    <row r="24" spans="1:10" ht="45.75" x14ac:dyDescent="0.25">
      <c r="A24" s="3" t="s">
        <v>40</v>
      </c>
      <c r="B24" s="4">
        <v>680276.4</v>
      </c>
      <c r="C24" s="5" t="s">
        <v>10</v>
      </c>
      <c r="D24" s="5" t="s">
        <v>11</v>
      </c>
      <c r="E24" s="5" t="s">
        <v>11</v>
      </c>
      <c r="F24" s="12">
        <v>30</v>
      </c>
      <c r="G24" s="12" t="s">
        <v>61</v>
      </c>
      <c r="H24" s="6">
        <v>120</v>
      </c>
      <c r="J24" s="9"/>
    </row>
    <row r="25" spans="1:10" ht="45.75" x14ac:dyDescent="0.25">
      <c r="A25" s="3" t="s">
        <v>41</v>
      </c>
      <c r="B25" s="4">
        <v>975062.84</v>
      </c>
      <c r="C25" s="5" t="s">
        <v>10</v>
      </c>
      <c r="D25" s="5" t="s">
        <v>11</v>
      </c>
      <c r="E25" s="5" t="s">
        <v>11</v>
      </c>
      <c r="F25" s="12">
        <v>43</v>
      </c>
      <c r="G25" s="12" t="s">
        <v>61</v>
      </c>
      <c r="H25" s="6">
        <v>172</v>
      </c>
      <c r="J25" s="9"/>
    </row>
    <row r="26" spans="1:10" ht="34.5" x14ac:dyDescent="0.25">
      <c r="A26" s="3" t="s">
        <v>42</v>
      </c>
      <c r="B26" s="4">
        <v>1360552.8</v>
      </c>
      <c r="C26" s="5" t="s">
        <v>10</v>
      </c>
      <c r="D26" s="5" t="s">
        <v>11</v>
      </c>
      <c r="E26" s="5" t="s">
        <v>11</v>
      </c>
      <c r="F26" s="12">
        <v>60</v>
      </c>
      <c r="G26" s="12" t="s">
        <v>61</v>
      </c>
      <c r="H26" s="6">
        <v>240</v>
      </c>
      <c r="J26" s="9"/>
    </row>
    <row r="27" spans="1:10" ht="23.25" x14ac:dyDescent="0.25">
      <c r="A27" s="3" t="s">
        <v>43</v>
      </c>
      <c r="B27" s="4">
        <v>2000000</v>
      </c>
      <c r="C27" s="5" t="s">
        <v>10</v>
      </c>
      <c r="D27" s="5" t="s">
        <v>11</v>
      </c>
      <c r="E27" s="5" t="s">
        <v>11</v>
      </c>
      <c r="F27" s="12">
        <v>1</v>
      </c>
      <c r="G27" s="12" t="s">
        <v>62</v>
      </c>
      <c r="H27" s="6">
        <v>240</v>
      </c>
      <c r="J27" s="9"/>
    </row>
    <row r="28" spans="1:10" ht="34.5" x14ac:dyDescent="0.25">
      <c r="A28" s="3" t="s">
        <v>44</v>
      </c>
      <c r="B28" s="4">
        <v>2000000</v>
      </c>
      <c r="C28" s="5" t="s">
        <v>10</v>
      </c>
      <c r="D28" s="5" t="s">
        <v>11</v>
      </c>
      <c r="E28" s="5" t="s">
        <v>11</v>
      </c>
      <c r="F28" s="12">
        <v>1</v>
      </c>
      <c r="G28" s="12" t="s">
        <v>62</v>
      </c>
      <c r="H28" s="6">
        <v>240</v>
      </c>
      <c r="J28" s="9"/>
    </row>
    <row r="29" spans="1:10" ht="34.5" x14ac:dyDescent="0.25">
      <c r="A29" s="3" t="s">
        <v>45</v>
      </c>
      <c r="B29" s="4">
        <v>2000000</v>
      </c>
      <c r="C29" s="5" t="s">
        <v>10</v>
      </c>
      <c r="D29" s="5" t="s">
        <v>11</v>
      </c>
      <c r="E29" s="5" t="s">
        <v>11</v>
      </c>
      <c r="F29" s="12">
        <v>1</v>
      </c>
      <c r="G29" s="12" t="s">
        <v>62</v>
      </c>
      <c r="H29" s="6">
        <v>240</v>
      </c>
      <c r="J29" s="9"/>
    </row>
    <row r="30" spans="1:10" ht="34.5" x14ac:dyDescent="0.25">
      <c r="A30" s="3" t="s">
        <v>46</v>
      </c>
      <c r="B30" s="4">
        <v>10500000</v>
      </c>
      <c r="C30" s="5" t="s">
        <v>10</v>
      </c>
      <c r="D30" s="5" t="s">
        <v>11</v>
      </c>
      <c r="E30" s="5" t="s">
        <v>11</v>
      </c>
      <c r="F30" s="12">
        <v>1</v>
      </c>
      <c r="G30" s="12" t="s">
        <v>63</v>
      </c>
      <c r="H30" s="6">
        <v>10000</v>
      </c>
      <c r="J30" s="9"/>
    </row>
    <row r="31" spans="1:10" ht="34.5" x14ac:dyDescent="0.25">
      <c r="A31" s="3" t="s">
        <v>47</v>
      </c>
      <c r="B31" s="4">
        <v>4500000</v>
      </c>
      <c r="C31" s="5" t="s">
        <v>10</v>
      </c>
      <c r="D31" s="5" t="s">
        <v>11</v>
      </c>
      <c r="E31" s="5" t="s">
        <v>11</v>
      </c>
      <c r="F31" s="12">
        <v>1</v>
      </c>
      <c r="G31" s="12" t="s">
        <v>63</v>
      </c>
      <c r="H31" s="6">
        <v>10000</v>
      </c>
      <c r="J31" s="9"/>
    </row>
    <row r="32" spans="1:10" ht="34.5" x14ac:dyDescent="0.25">
      <c r="A32" s="3" t="s">
        <v>48</v>
      </c>
      <c r="B32" s="4">
        <f>171044.38*1.16</f>
        <v>198411.48079999999</v>
      </c>
      <c r="C32" s="5" t="s">
        <v>10</v>
      </c>
      <c r="D32" s="5" t="s">
        <v>11</v>
      </c>
      <c r="E32" s="5" t="s">
        <v>11</v>
      </c>
      <c r="F32" s="12">
        <v>1</v>
      </c>
      <c r="G32" s="12" t="s">
        <v>63</v>
      </c>
      <c r="H32" s="6">
        <v>5000</v>
      </c>
      <c r="J32" s="9"/>
    </row>
    <row r="33" spans="1:10" ht="34.5" x14ac:dyDescent="0.25">
      <c r="A33" s="3" t="s">
        <v>49</v>
      </c>
      <c r="B33" s="4">
        <f>511628.4*1.16</f>
        <v>593488.94400000002</v>
      </c>
      <c r="C33" s="5" t="s">
        <v>10</v>
      </c>
      <c r="D33" s="5" t="s">
        <v>11</v>
      </c>
      <c r="E33" s="5" t="s">
        <v>11</v>
      </c>
      <c r="F33" s="12">
        <v>1</v>
      </c>
      <c r="G33" s="12" t="s">
        <v>63</v>
      </c>
      <c r="H33" s="6">
        <v>5000</v>
      </c>
      <c r="J33" s="9"/>
    </row>
    <row r="34" spans="1:10" ht="34.5" x14ac:dyDescent="0.25">
      <c r="A34" s="3" t="s">
        <v>50</v>
      </c>
      <c r="B34" s="4">
        <f>326560.96*1.16</f>
        <v>378810.71360000002</v>
      </c>
      <c r="C34" s="5" t="s">
        <v>10</v>
      </c>
      <c r="D34" s="5" t="s">
        <v>11</v>
      </c>
      <c r="E34" s="5" t="s">
        <v>11</v>
      </c>
      <c r="F34" s="12">
        <v>1</v>
      </c>
      <c r="G34" s="12" t="s">
        <v>63</v>
      </c>
      <c r="H34" s="6">
        <v>5000</v>
      </c>
      <c r="J34" s="9"/>
    </row>
    <row r="35" spans="1:10" ht="34.5" x14ac:dyDescent="0.25">
      <c r="A35" s="3" t="s">
        <v>51</v>
      </c>
      <c r="B35" s="4">
        <f>186883.1*1.16</f>
        <v>216784.39599999998</v>
      </c>
      <c r="C35" s="5" t="s">
        <v>10</v>
      </c>
      <c r="D35" s="5" t="s">
        <v>11</v>
      </c>
      <c r="E35" s="5" t="s">
        <v>11</v>
      </c>
      <c r="F35" s="12">
        <v>1</v>
      </c>
      <c r="G35" s="12" t="s">
        <v>63</v>
      </c>
      <c r="H35" s="6">
        <v>5000</v>
      </c>
      <c r="J35" s="9"/>
    </row>
    <row r="36" spans="1:10" ht="34.5" x14ac:dyDescent="0.25">
      <c r="A36" s="3" t="s">
        <v>52</v>
      </c>
      <c r="B36" s="4">
        <f>501671.72*1.16</f>
        <v>581939.19519999996</v>
      </c>
      <c r="C36" s="5" t="s">
        <v>10</v>
      </c>
      <c r="D36" s="5" t="s">
        <v>11</v>
      </c>
      <c r="E36" s="5" t="s">
        <v>11</v>
      </c>
      <c r="F36" s="12">
        <v>1</v>
      </c>
      <c r="G36" s="12" t="s">
        <v>63</v>
      </c>
      <c r="H36" s="6">
        <v>5000</v>
      </c>
      <c r="J36" s="9"/>
    </row>
    <row r="37" spans="1:10" ht="34.5" x14ac:dyDescent="0.25">
      <c r="A37" s="3" t="s">
        <v>53</v>
      </c>
      <c r="B37" s="4">
        <f>374607*1.16</f>
        <v>434544.12</v>
      </c>
      <c r="C37" s="5" t="s">
        <v>10</v>
      </c>
      <c r="D37" s="5" t="s">
        <v>11</v>
      </c>
      <c r="E37" s="5" t="s">
        <v>11</v>
      </c>
      <c r="F37" s="12">
        <v>1</v>
      </c>
      <c r="G37" s="12" t="s">
        <v>63</v>
      </c>
      <c r="H37" s="6">
        <v>5000</v>
      </c>
      <c r="J37" s="9"/>
    </row>
    <row r="38" spans="1:10" ht="34.5" x14ac:dyDescent="0.25">
      <c r="A38" s="3" t="s">
        <v>54</v>
      </c>
      <c r="B38" s="4">
        <f>250181.17*1.16</f>
        <v>290210.15720000002</v>
      </c>
      <c r="C38" s="5" t="s">
        <v>10</v>
      </c>
      <c r="D38" s="5" t="s">
        <v>11</v>
      </c>
      <c r="E38" s="5" t="s">
        <v>11</v>
      </c>
      <c r="F38" s="12">
        <v>1</v>
      </c>
      <c r="G38" s="12" t="s">
        <v>63</v>
      </c>
      <c r="H38" s="6">
        <v>5000</v>
      </c>
      <c r="J38" s="9"/>
    </row>
    <row r="39" spans="1:10" ht="34.5" x14ac:dyDescent="0.25">
      <c r="A39" s="3" t="s">
        <v>55</v>
      </c>
      <c r="B39" s="4">
        <f>137199.75*1.16</f>
        <v>159151.71</v>
      </c>
      <c r="C39" s="5" t="s">
        <v>10</v>
      </c>
      <c r="D39" s="5" t="s">
        <v>11</v>
      </c>
      <c r="E39" s="5" t="s">
        <v>11</v>
      </c>
      <c r="F39" s="12">
        <v>1</v>
      </c>
      <c r="G39" s="12" t="s">
        <v>63</v>
      </c>
      <c r="H39" s="6">
        <v>5000</v>
      </c>
      <c r="J39" s="9"/>
    </row>
    <row r="40" spans="1:10" ht="34.5" x14ac:dyDescent="0.25">
      <c r="A40" s="3" t="s">
        <v>56</v>
      </c>
      <c r="B40" s="4">
        <f>40500*1.16</f>
        <v>46980</v>
      </c>
      <c r="C40" s="5" t="s">
        <v>10</v>
      </c>
      <c r="D40" s="5" t="s">
        <v>11</v>
      </c>
      <c r="E40" s="5" t="s">
        <v>11</v>
      </c>
      <c r="F40" s="12">
        <v>1</v>
      </c>
      <c r="G40" s="12" t="s">
        <v>63</v>
      </c>
      <c r="H40" s="6">
        <v>5000</v>
      </c>
      <c r="J40" s="9"/>
    </row>
    <row r="41" spans="1:10" ht="34.5" x14ac:dyDescent="0.25">
      <c r="A41" s="3" t="s">
        <v>57</v>
      </c>
      <c r="B41" s="4">
        <f>416683.5*1.16</f>
        <v>483352.86</v>
      </c>
      <c r="C41" s="5" t="s">
        <v>10</v>
      </c>
      <c r="D41" s="5" t="s">
        <v>11</v>
      </c>
      <c r="E41" s="5" t="s">
        <v>11</v>
      </c>
      <c r="F41" s="12">
        <v>1</v>
      </c>
      <c r="G41" s="12" t="s">
        <v>63</v>
      </c>
      <c r="H41" s="6">
        <v>5000</v>
      </c>
      <c r="J41" s="9"/>
    </row>
    <row r="42" spans="1:10" ht="34.5" x14ac:dyDescent="0.25">
      <c r="A42" s="3" t="s">
        <v>58</v>
      </c>
      <c r="B42" s="4">
        <f>353403.64*1.16</f>
        <v>409948.22239999997</v>
      </c>
      <c r="C42" s="5" t="s">
        <v>10</v>
      </c>
      <c r="D42" s="5" t="s">
        <v>11</v>
      </c>
      <c r="E42" s="5" t="s">
        <v>11</v>
      </c>
      <c r="F42" s="12">
        <v>1</v>
      </c>
      <c r="G42" s="12" t="s">
        <v>63</v>
      </c>
      <c r="H42" s="6">
        <v>5000</v>
      </c>
      <c r="J42" s="9"/>
    </row>
    <row r="43" spans="1:10" ht="34.5" x14ac:dyDescent="0.25">
      <c r="A43" s="3" t="s">
        <v>59</v>
      </c>
      <c r="B43" s="4">
        <f>406997.32*1.16</f>
        <v>472116.89119999995</v>
      </c>
      <c r="C43" s="5" t="s">
        <v>10</v>
      </c>
      <c r="D43" s="5" t="s">
        <v>11</v>
      </c>
      <c r="E43" s="5" t="s">
        <v>11</v>
      </c>
      <c r="F43" s="12">
        <v>1</v>
      </c>
      <c r="G43" s="12" t="s">
        <v>63</v>
      </c>
      <c r="H43" s="6">
        <v>5000</v>
      </c>
      <c r="J43" s="9"/>
    </row>
    <row r="44" spans="1:10" ht="34.5" x14ac:dyDescent="0.25">
      <c r="A44" s="3" t="s">
        <v>64</v>
      </c>
      <c r="B44" s="4">
        <v>1000000</v>
      </c>
      <c r="C44" s="5" t="s">
        <v>10</v>
      </c>
      <c r="D44" s="5" t="s">
        <v>11</v>
      </c>
      <c r="E44" s="5" t="s">
        <v>11</v>
      </c>
      <c r="F44" s="12">
        <v>1</v>
      </c>
      <c r="G44" s="12" t="s">
        <v>69</v>
      </c>
      <c r="H44" s="6">
        <v>4700</v>
      </c>
      <c r="J44" s="9"/>
    </row>
    <row r="45" spans="1:10" ht="34.5" x14ac:dyDescent="0.25">
      <c r="A45" s="3" t="s">
        <v>65</v>
      </c>
      <c r="B45" s="4">
        <v>1000000</v>
      </c>
      <c r="C45" s="5" t="s">
        <v>10</v>
      </c>
      <c r="D45" s="5" t="s">
        <v>11</v>
      </c>
      <c r="E45" s="5" t="s">
        <v>11</v>
      </c>
      <c r="F45" s="12">
        <v>1</v>
      </c>
      <c r="G45" s="12" t="s">
        <v>69</v>
      </c>
      <c r="H45" s="6">
        <v>5100</v>
      </c>
      <c r="J45" s="9"/>
    </row>
    <row r="46" spans="1:10" ht="34.5" x14ac:dyDescent="0.25">
      <c r="A46" s="3" t="s">
        <v>66</v>
      </c>
      <c r="B46" s="4">
        <v>1000000</v>
      </c>
      <c r="C46" s="5" t="s">
        <v>10</v>
      </c>
      <c r="D46" s="5" t="s">
        <v>11</v>
      </c>
      <c r="E46" s="5" t="s">
        <v>11</v>
      </c>
      <c r="F46" s="12">
        <v>1</v>
      </c>
      <c r="G46" s="12" t="s">
        <v>69</v>
      </c>
      <c r="H46" s="6">
        <v>5050</v>
      </c>
      <c r="J46" s="9"/>
    </row>
    <row r="47" spans="1:10" ht="34.5" x14ac:dyDescent="0.25">
      <c r="A47" s="3" t="s">
        <v>67</v>
      </c>
      <c r="B47" s="4">
        <v>1000000</v>
      </c>
      <c r="C47" s="5" t="s">
        <v>10</v>
      </c>
      <c r="D47" s="5" t="s">
        <v>11</v>
      </c>
      <c r="E47" s="5" t="s">
        <v>11</v>
      </c>
      <c r="F47" s="12">
        <v>1</v>
      </c>
      <c r="G47" s="12" t="s">
        <v>69</v>
      </c>
      <c r="H47" s="6">
        <v>4800</v>
      </c>
      <c r="J47" s="9"/>
    </row>
    <row r="48" spans="1:10" ht="34.5" x14ac:dyDescent="0.25">
      <c r="A48" s="3" t="s">
        <v>68</v>
      </c>
      <c r="B48" s="4">
        <v>1000000</v>
      </c>
      <c r="C48" s="5" t="s">
        <v>10</v>
      </c>
      <c r="D48" s="5" t="s">
        <v>11</v>
      </c>
      <c r="E48" s="5" t="s">
        <v>11</v>
      </c>
      <c r="F48" s="12">
        <v>1</v>
      </c>
      <c r="G48" s="12" t="s">
        <v>69</v>
      </c>
      <c r="H48" s="6">
        <v>5000</v>
      </c>
      <c r="J48" s="9"/>
    </row>
    <row r="49" spans="1:10" ht="34.5" x14ac:dyDescent="0.25">
      <c r="A49" s="3" t="s">
        <v>70</v>
      </c>
      <c r="B49" s="4">
        <v>9200001.1300000008</v>
      </c>
      <c r="C49" s="5" t="s">
        <v>10</v>
      </c>
      <c r="D49" s="5" t="s">
        <v>11</v>
      </c>
      <c r="E49" s="5" t="s">
        <v>11</v>
      </c>
      <c r="F49" s="12">
        <v>551</v>
      </c>
      <c r="G49" s="12" t="s">
        <v>15</v>
      </c>
      <c r="H49" s="6">
        <v>44404</v>
      </c>
      <c r="J49" s="9"/>
    </row>
    <row r="50" spans="1:10" ht="34.5" x14ac:dyDescent="0.25">
      <c r="A50" s="3" t="s">
        <v>17</v>
      </c>
      <c r="B50" s="4">
        <v>5525182.9699999997</v>
      </c>
      <c r="C50" s="5" t="s">
        <v>10</v>
      </c>
      <c r="D50" s="5" t="s">
        <v>11</v>
      </c>
      <c r="E50" s="5" t="s">
        <v>11</v>
      </c>
      <c r="F50" s="12">
        <v>115</v>
      </c>
      <c r="G50" s="12" t="s">
        <v>15</v>
      </c>
      <c r="H50" s="6">
        <v>11048</v>
      </c>
      <c r="J50" s="9"/>
    </row>
    <row r="51" spans="1:10" ht="34.5" x14ac:dyDescent="0.25">
      <c r="A51" s="3" t="s">
        <v>71</v>
      </c>
      <c r="B51" s="4">
        <v>5320796.87</v>
      </c>
      <c r="C51" s="5" t="s">
        <v>10</v>
      </c>
      <c r="D51" s="5" t="s">
        <v>11</v>
      </c>
      <c r="E51" s="5" t="s">
        <v>11</v>
      </c>
      <c r="F51" s="12">
        <v>100</v>
      </c>
      <c r="G51" s="12" t="s">
        <v>15</v>
      </c>
      <c r="H51" s="6">
        <v>8772</v>
      </c>
      <c r="J51" s="9"/>
    </row>
    <row r="52" spans="1:10" ht="34.5" x14ac:dyDescent="0.25">
      <c r="A52" s="3" t="s">
        <v>72</v>
      </c>
      <c r="B52" s="4">
        <v>2853464.88</v>
      </c>
      <c r="C52" s="5" t="s">
        <v>10</v>
      </c>
      <c r="D52" s="5" t="s">
        <v>11</v>
      </c>
      <c r="E52" s="5" t="s">
        <v>11</v>
      </c>
      <c r="F52" s="12">
        <v>57</v>
      </c>
      <c r="G52" s="12" t="s">
        <v>15</v>
      </c>
      <c r="H52" s="6">
        <v>2825</v>
      </c>
      <c r="J52" s="9"/>
    </row>
    <row r="53" spans="1:10" ht="34.5" x14ac:dyDescent="0.25">
      <c r="A53" s="3" t="s">
        <v>73</v>
      </c>
      <c r="B53" s="4">
        <f>447126.93+725705.21+540764.48+286.03</f>
        <v>1713882.65</v>
      </c>
      <c r="C53" s="5" t="s">
        <v>10</v>
      </c>
      <c r="D53" s="5" t="s">
        <v>11</v>
      </c>
      <c r="E53" s="5" t="s">
        <v>11</v>
      </c>
      <c r="F53" s="12">
        <f>984+762+175</f>
        <v>1921</v>
      </c>
      <c r="G53" s="12" t="s">
        <v>16</v>
      </c>
      <c r="H53" s="6">
        <v>8912</v>
      </c>
      <c r="J53" s="9"/>
    </row>
    <row r="54" spans="1:10" ht="34.5" x14ac:dyDescent="0.25">
      <c r="A54" s="3" t="s">
        <v>18</v>
      </c>
      <c r="B54" s="4">
        <v>4678348.6399999997</v>
      </c>
      <c r="C54" s="5" t="s">
        <v>10</v>
      </c>
      <c r="D54" s="5" t="s">
        <v>11</v>
      </c>
      <c r="E54" s="5" t="s">
        <v>11</v>
      </c>
      <c r="F54" s="12">
        <v>160</v>
      </c>
      <c r="G54" s="12" t="s">
        <v>15</v>
      </c>
      <c r="H54" s="6">
        <v>3710</v>
      </c>
      <c r="J54" s="9"/>
    </row>
    <row r="55" spans="1:10" ht="34.5" x14ac:dyDescent="0.25">
      <c r="A55" s="3" t="s">
        <v>19</v>
      </c>
      <c r="B55" s="4">
        <v>1145438.5</v>
      </c>
      <c r="C55" s="5" t="s">
        <v>10</v>
      </c>
      <c r="D55" s="5" t="s">
        <v>11</v>
      </c>
      <c r="E55" s="5" t="s">
        <v>11</v>
      </c>
      <c r="F55" s="12">
        <v>105</v>
      </c>
      <c r="G55" s="12" t="s">
        <v>15</v>
      </c>
      <c r="H55" s="6">
        <v>3710</v>
      </c>
      <c r="J55" s="9"/>
    </row>
    <row r="56" spans="1:10" ht="34.5" x14ac:dyDescent="0.25">
      <c r="A56" s="3" t="s">
        <v>20</v>
      </c>
      <c r="B56" s="4">
        <v>467871.08</v>
      </c>
      <c r="C56" s="5" t="s">
        <v>10</v>
      </c>
      <c r="D56" s="5" t="s">
        <v>11</v>
      </c>
      <c r="E56" s="5" t="s">
        <v>11</v>
      </c>
      <c r="F56" s="12">
        <v>40</v>
      </c>
      <c r="G56" s="12" t="s">
        <v>15</v>
      </c>
      <c r="H56" s="6">
        <v>3710</v>
      </c>
      <c r="J56" s="9"/>
    </row>
    <row r="57" spans="1:10" ht="34.5" x14ac:dyDescent="0.25">
      <c r="A57" s="3" t="s">
        <v>21</v>
      </c>
      <c r="B57" s="4">
        <v>2322838.21</v>
      </c>
      <c r="C57" s="5" t="s">
        <v>10</v>
      </c>
      <c r="D57" s="5" t="s">
        <v>11</v>
      </c>
      <c r="E57" s="5" t="s">
        <v>11</v>
      </c>
      <c r="F57" s="12">
        <v>120</v>
      </c>
      <c r="G57" s="12" t="s">
        <v>15</v>
      </c>
      <c r="H57" s="6">
        <v>3710</v>
      </c>
      <c r="J57" s="9"/>
    </row>
    <row r="58" spans="1:10" ht="23.25" x14ac:dyDescent="0.25">
      <c r="A58" s="3" t="s">
        <v>14</v>
      </c>
      <c r="B58" s="4">
        <v>3234474.33</v>
      </c>
      <c r="C58" s="5" t="s">
        <v>10</v>
      </c>
      <c r="D58" s="5" t="s">
        <v>11</v>
      </c>
      <c r="E58" s="5" t="s">
        <v>11</v>
      </c>
      <c r="F58" s="12" t="s">
        <v>0</v>
      </c>
      <c r="G58" s="12"/>
      <c r="H58" s="6" t="s">
        <v>0</v>
      </c>
    </row>
    <row r="59" spans="1:10" ht="23.25" x14ac:dyDescent="0.25">
      <c r="A59" s="3" t="s">
        <v>12</v>
      </c>
      <c r="B59" s="4">
        <v>2156316.2200000002</v>
      </c>
      <c r="C59" s="5" t="s">
        <v>10</v>
      </c>
      <c r="D59" s="5" t="s">
        <v>11</v>
      </c>
      <c r="E59" s="5" t="s">
        <v>11</v>
      </c>
      <c r="F59" s="12" t="s">
        <v>0</v>
      </c>
      <c r="G59" s="12"/>
      <c r="H59" s="6" t="s">
        <v>0</v>
      </c>
    </row>
    <row r="60" spans="1:10" ht="15.75" x14ac:dyDescent="0.25">
      <c r="A60" s="7" t="s">
        <v>13</v>
      </c>
      <c r="B60" s="1">
        <f>SUM(B10:B59)</f>
        <v>107815811.00039998</v>
      </c>
      <c r="H60" s="8">
        <f>SUM(H10:H59)</f>
        <v>201175</v>
      </c>
    </row>
  </sheetData>
  <mergeCells count="7">
    <mergeCell ref="A4:H4"/>
    <mergeCell ref="A8:A9"/>
    <mergeCell ref="B8:B9"/>
    <mergeCell ref="C8:E8"/>
    <mergeCell ref="F8:F9"/>
    <mergeCell ref="H8:H9"/>
    <mergeCell ref="G8:G9"/>
  </mergeCells>
  <printOptions horizontalCentered="1"/>
  <pageMargins left="0.59055118110236227" right="0.59055118110236227" top="0.39370078740157483" bottom="0.39370078740157483" header="0" footer="0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difusion de obras</vt:lpstr>
      <vt:lpstr>Hoja1</vt:lpstr>
      <vt:lpstr>'difusion de obras'!Títulos_a_imprimir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Eustorgio Garcia Cavazos</dc:creator>
  <cp:lastModifiedBy>David Benjamin Rodriguez Espinoza</cp:lastModifiedBy>
  <cp:lastPrinted>2016-07-28T18:30:54Z</cp:lastPrinted>
  <dcterms:created xsi:type="dcterms:W3CDTF">2015-02-19T23:06:20Z</dcterms:created>
  <dcterms:modified xsi:type="dcterms:W3CDTF">2016-07-28T18:32:24Z</dcterms:modified>
</cp:coreProperties>
</file>